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 codeName="{4470D2CD-2249-CD33-4A35-6F278624656F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00-SPREADSHEET\02 - STOCK TRADING\18-Forex MetaTrader converter\developer\"/>
    </mc:Choice>
  </mc:AlternateContent>
  <xr:revisionPtr revIDLastSave="0" documentId="13_ncr:1_{6EE91F3F-14C3-4879-9793-8511AB56FF93}" xr6:coauthVersionLast="45" xr6:coauthVersionMax="45" xr10:uidLastSave="{00000000-0000-0000-0000-000000000000}"/>
  <bookViews>
    <workbookView xWindow="-120" yWindow="-120" windowWidth="20730" windowHeight="11160" tabRatio="923" xr2:uid="{00000000-000D-0000-FFFF-FFFF00000000}"/>
  </bookViews>
  <sheets>
    <sheet name="USER GUIDE" sheetId="9" r:id="rId1"/>
    <sheet name="DATA" sheetId="1" r:id="rId2"/>
    <sheet name="RESULT" sheetId="10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0" l="1"/>
  <c r="C3" i="10" l="1"/>
  <c r="D3" i="10" s="1"/>
  <c r="E6" i="10"/>
  <c r="E7" i="10"/>
  <c r="K6" i="10"/>
  <c r="K7" i="10"/>
  <c r="G7" i="10"/>
  <c r="L6" i="10" l="1"/>
  <c r="L7" i="10"/>
  <c r="F1" i="10" l="1"/>
  <c r="N7" i="10" l="1"/>
  <c r="A7" i="10"/>
  <c r="M7" i="10"/>
  <c r="J7" i="10"/>
  <c r="I7" i="10"/>
  <c r="H7" i="10"/>
  <c r="F7" i="10"/>
  <c r="D7" i="10"/>
  <c r="C7" i="10"/>
  <c r="B7" i="10"/>
  <c r="M6" i="10"/>
  <c r="J6" i="10"/>
  <c r="I6" i="10"/>
  <c r="H6" i="10"/>
  <c r="G6" i="10"/>
  <c r="F6" i="10"/>
  <c r="D6" i="10"/>
  <c r="C6" i="10"/>
  <c r="C2" i="10"/>
  <c r="D2" i="10" s="1"/>
  <c r="C1" i="10"/>
  <c r="D1" i="10" s="1"/>
  <c r="AC6" i="10" l="1"/>
  <c r="O7" i="10" l="1"/>
  <c r="P7" i="10" s="1"/>
  <c r="Q7" i="10" l="1"/>
  <c r="R7" i="10" s="1"/>
  <c r="T7" i="10" l="1"/>
  <c r="V7" i="10"/>
  <c r="Z7" i="10" s="1"/>
  <c r="S7" i="10"/>
  <c r="S6" i="10" s="1"/>
  <c r="AA7" i="10"/>
  <c r="Y7" i="10"/>
  <c r="W7" i="10"/>
  <c r="X7" i="10"/>
  <c r="AC7" i="10"/>
  <c r="AB7" i="10"/>
  <c r="U7" i="10"/>
  <c r="Z6" i="10" l="1"/>
  <c r="T6" i="10"/>
  <c r="G1" i="10"/>
  <c r="AE1" i="10"/>
</calcChain>
</file>

<file path=xl/sharedStrings.xml><?xml version="1.0" encoding="utf-8"?>
<sst xmlns="http://schemas.openxmlformats.org/spreadsheetml/2006/main" count="46" uniqueCount="42">
  <si>
    <t>User Guide</t>
  </si>
  <si>
    <t>STEP 1:</t>
  </si>
  <si>
    <t>STEP 2:</t>
  </si>
  <si>
    <t>STEP 3:</t>
  </si>
  <si>
    <t>STEP 4:</t>
  </si>
  <si>
    <t>STEP 5:</t>
  </si>
  <si>
    <t>Important Note:</t>
  </si>
  <si>
    <t>Please enable macro to use this file.</t>
  </si>
  <si>
    <t>To view the Developer tab:</t>
  </si>
  <si>
    <t>Go to File&gt;&gt;Options&gt;&gt;Customize Ribbon&gt;&gt;Check Developer&gt;&gt;OK</t>
  </si>
  <si>
    <t>To enable macro:</t>
  </si>
  <si>
    <t>Go to Developer tab&gt;&gt;Macro Security&gt;&gt;Enable All Macro&gt;&gt;OK</t>
  </si>
  <si>
    <t>&gt;&gt;Save&gt;&gt;Close the file&gt;&gt;Re-open the file</t>
  </si>
  <si>
    <t>Open Time</t>
  </si>
  <si>
    <t>Type</t>
  </si>
  <si>
    <t>Size</t>
  </si>
  <si>
    <t>Item</t>
  </si>
  <si>
    <t>Price</t>
  </si>
  <si>
    <t>S / L</t>
  </si>
  <si>
    <t>T / P</t>
  </si>
  <si>
    <t>Close Time</t>
  </si>
  <si>
    <t>Profit</t>
  </si>
  <si>
    <t>Fees</t>
  </si>
  <si>
    <t>Sort Date Entry</t>
  </si>
  <si>
    <t>OPEN TIME</t>
  </si>
  <si>
    <t>TYPE</t>
  </si>
  <si>
    <t>SIZE</t>
  </si>
  <si>
    <t>ITEM</t>
  </si>
  <si>
    <t>ENTRY PRICE</t>
  </si>
  <si>
    <t>CLOSE TIME</t>
  </si>
  <si>
    <t>EXIT PRICE</t>
  </si>
  <si>
    <t>TOTAL FEES</t>
  </si>
  <si>
    <t>PROFIT / LOSS</t>
  </si>
  <si>
    <t>Select All (Ctrl+A) and copy all data (Ctrl+C)</t>
  </si>
  <si>
    <t>Paste your trade data in your Trading Journal</t>
  </si>
  <si>
    <t>Developed by AA Excel Spreadsheets, Forex MT4 Account Statement Converter v.0 (MT4AS.v0)</t>
  </si>
  <si>
    <r>
      <t>Go to MT4 Account History tab, sort entry time column from old to new, right click and</t>
    </r>
    <r>
      <rPr>
        <b/>
        <sz val="14"/>
        <color theme="1" tint="0.34998626667073579"/>
        <rFont val="Calibri"/>
        <family val="2"/>
        <scheme val="minor"/>
      </rPr>
      <t xml:space="preserve"> Save as Detailed Report</t>
    </r>
  </si>
  <si>
    <r>
      <t xml:space="preserve">Select </t>
    </r>
    <r>
      <rPr>
        <b/>
        <sz val="14"/>
        <color theme="1" tint="0.34998626667073579"/>
        <rFont val="Calibri"/>
        <family val="2"/>
        <scheme val="minor"/>
      </rPr>
      <t>DATA sheet</t>
    </r>
    <r>
      <rPr>
        <sz val="14"/>
        <color theme="1" tint="0.34998626667073579"/>
        <rFont val="Calibri"/>
        <family val="2"/>
        <scheme val="minor"/>
      </rPr>
      <t>, paste as value in the highligted cell, and click</t>
    </r>
    <r>
      <rPr>
        <b/>
        <sz val="14"/>
        <color theme="1" tint="0.34998626667073579"/>
        <rFont val="Calibri"/>
        <family val="2"/>
        <scheme val="minor"/>
      </rPr>
      <t xml:space="preserve"> GENERATE</t>
    </r>
  </si>
  <si>
    <r>
      <t xml:space="preserve">Click </t>
    </r>
    <r>
      <rPr>
        <b/>
        <sz val="14"/>
        <color theme="1" tint="0.34998626667073579"/>
        <rFont val="Calibri"/>
        <family val="2"/>
        <scheme val="minor"/>
      </rPr>
      <t xml:space="preserve">COPY </t>
    </r>
    <r>
      <rPr>
        <sz val="14"/>
        <color theme="1" tint="0.34998626667073579"/>
        <rFont val="Calibri"/>
        <family val="2"/>
        <scheme val="minor"/>
      </rPr>
      <t>from RESULT sheet.</t>
    </r>
  </si>
  <si>
    <t>You can check out the sample of our trading journal below, contact us or visit our website for more info.</t>
  </si>
  <si>
    <t>PASTE DATA HERE : ***Right Click and PASTE AS VALUE or MATCH DESTINATION FORMAT***</t>
  </si>
  <si>
    <t>V.1.2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</si>
</sst>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??_);_(@_)"/>
    <numFmt numFmtId="166" formatCode="0.000"/>
    <numFmt numFmtId="167" formatCode="_(* #,##0.000_);_(* \(#,##0.000\);_(* &quot;-&quot;??_);_(@_)"/>
    <numFmt numFmtId="168" formatCode="mm/dd/yy\ hh:mm;@"/>
    <numFmt numFmtId="169" formatCode="_(* #,##0.00000_);_(* \(#,##0.00000\);_(* &quot;-&quot;??_);_(@_)"/>
    <numFmt numFmtId="170" formatCode="#,##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26"/>
      <color theme="1" tint="0.34998626667073579"/>
      <name val="Century Gothic"/>
      <family val="2"/>
    </font>
    <font>
      <b/>
      <sz val="20"/>
      <color theme="1" tint="0.34998626667073579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u/>
      <sz val="14"/>
      <color theme="10"/>
      <name val="Calibri"/>
      <family val="2"/>
      <scheme val="minor"/>
    </font>
    <font>
      <i/>
      <sz val="14"/>
      <color theme="1" tint="0.34998626667073579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0" tint="-0.34998626667073579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9"/>
      <color theme="0" tint="-0.249977111117893"/>
      <name val="Arial"/>
      <family val="2"/>
    </font>
    <font>
      <b/>
      <sz val="14"/>
      <color theme="1" tint="0.34998626667073579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9"/>
      <color rgb="FF1983B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D2D2D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1" tint="0.14996795556505021"/>
      </right>
      <top style="thin">
        <color rgb="FF232323"/>
      </top>
      <bottom style="thin">
        <color rgb="FF232323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rgb="FF232323"/>
      </top>
      <bottom style="thin">
        <color rgb="FF232323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0" fillId="2" borderId="0" xfId="0" applyFill="1"/>
    <xf numFmtId="0" fontId="6" fillId="0" borderId="0" xfId="0" applyFont="1"/>
    <xf numFmtId="0" fontId="7" fillId="0" borderId="0" xfId="0" applyFont="1"/>
    <xf numFmtId="0" fontId="8" fillId="0" borderId="0" xfId="3" applyFont="1"/>
    <xf numFmtId="0" fontId="9" fillId="0" borderId="0" xfId="0" applyFont="1"/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vertical="top"/>
    </xf>
    <xf numFmtId="43" fontId="0" fillId="0" borderId="0" xfId="1" applyFont="1"/>
    <xf numFmtId="10" fontId="0" fillId="0" borderId="0" xfId="7" applyNumberFormat="1" applyFont="1"/>
    <xf numFmtId="0" fontId="10" fillId="0" borderId="0" xfId="0" applyFont="1"/>
    <xf numFmtId="0" fontId="10" fillId="0" borderId="0" xfId="0" applyFont="1" applyFill="1"/>
    <xf numFmtId="0" fontId="0" fillId="0" borderId="0" xfId="0" applyFont="1"/>
    <xf numFmtId="18" fontId="0" fillId="0" borderId="0" xfId="0" applyNumberFormat="1" applyFont="1"/>
    <xf numFmtId="14" fontId="0" fillId="0" borderId="0" xfId="0" applyNumberFormat="1" applyFont="1"/>
    <xf numFmtId="21" fontId="0" fillId="0" borderId="0" xfId="0" applyNumberFormat="1" applyFont="1"/>
    <xf numFmtId="43" fontId="0" fillId="0" borderId="0" xfId="0" applyNumberFormat="1" applyFont="1"/>
    <xf numFmtId="166" fontId="0" fillId="0" borderId="0" xfId="0" applyNumberFormat="1" applyFont="1"/>
    <xf numFmtId="0" fontId="0" fillId="0" borderId="0" xfId="0" applyFont="1" applyAlignment="1">
      <alignment vertical="center"/>
    </xf>
    <xf numFmtId="0" fontId="0" fillId="2" borderId="0" xfId="0" applyFont="1" applyFill="1"/>
    <xf numFmtId="4" fontId="0" fillId="0" borderId="0" xfId="0" applyNumberFormat="1" applyFont="1"/>
    <xf numFmtId="46" fontId="0" fillId="0" borderId="0" xfId="0" applyNumberFormat="1" applyFont="1"/>
    <xf numFmtId="3" fontId="0" fillId="0" borderId="0" xfId="0" applyNumberFormat="1" applyFont="1"/>
    <xf numFmtId="0" fontId="15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0" fillId="0" borderId="0" xfId="0" applyProtection="1">
      <protection hidden="1"/>
    </xf>
    <xf numFmtId="164" fontId="0" fillId="0" borderId="0" xfId="0" applyNumberFormat="1" applyProtection="1">
      <protection hidden="1"/>
    </xf>
    <xf numFmtId="43" fontId="0" fillId="0" borderId="0" xfId="0" applyNumberFormat="1" applyProtection="1">
      <protection hidden="1"/>
    </xf>
    <xf numFmtId="14" fontId="16" fillId="4" borderId="0" xfId="0" applyNumberFormat="1" applyFont="1" applyFill="1" applyAlignment="1" applyProtection="1">
      <alignment horizontal="center" vertical="center" wrapText="1"/>
      <protection hidden="1"/>
    </xf>
    <xf numFmtId="0" fontId="16" fillId="4" borderId="0" xfId="0" applyFont="1" applyFill="1" applyAlignment="1" applyProtection="1">
      <alignment horizontal="center" vertical="center" wrapText="1"/>
      <protection hidden="1"/>
    </xf>
    <xf numFmtId="0" fontId="16" fillId="4" borderId="0" xfId="0" applyFont="1" applyFill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horizontal="center" vertical="center"/>
      <protection hidden="1"/>
    </xf>
    <xf numFmtId="167" fontId="16" fillId="4" borderId="0" xfId="0" applyNumberFormat="1" applyFont="1" applyFill="1" applyAlignment="1" applyProtection="1">
      <alignment horizontal="center" vertical="center" wrapText="1"/>
      <protection hidden="1"/>
    </xf>
    <xf numFmtId="165" fontId="21" fillId="0" borderId="0" xfId="0" applyNumberFormat="1" applyFont="1" applyAlignment="1" applyProtection="1">
      <alignment vertical="top"/>
      <protection hidden="1"/>
    </xf>
    <xf numFmtId="0" fontId="0" fillId="5" borderId="0" xfId="0" applyFill="1"/>
    <xf numFmtId="0" fontId="0" fillId="5" borderId="0" xfId="0" applyFill="1" applyProtection="1">
      <protection hidden="1"/>
    </xf>
    <xf numFmtId="0" fontId="22" fillId="5" borderId="0" xfId="0" applyFont="1" applyFill="1"/>
    <xf numFmtId="0" fontId="23" fillId="5" borderId="0" xfId="0" applyFont="1" applyFill="1" applyAlignment="1" applyProtection="1">
      <alignment vertical="center"/>
      <protection hidden="1"/>
    </xf>
    <xf numFmtId="168" fontId="19" fillId="6" borderId="1" xfId="0" applyNumberFormat="1" applyFont="1" applyFill="1" applyBorder="1" applyAlignment="1" applyProtection="1">
      <alignment horizontal="center" vertical="center"/>
      <protection hidden="1"/>
    </xf>
    <xf numFmtId="0" fontId="24" fillId="6" borderId="2" xfId="8" applyFont="1" applyFill="1" applyBorder="1" applyAlignment="1" applyProtection="1">
      <alignment horizontal="center" vertical="center"/>
      <protection hidden="1"/>
    </xf>
    <xf numFmtId="43" fontId="19" fillId="6" borderId="2" xfId="1" applyFont="1" applyFill="1" applyBorder="1" applyAlignment="1" applyProtection="1">
      <alignment vertical="center"/>
      <protection hidden="1"/>
    </xf>
    <xf numFmtId="0" fontId="19" fillId="6" borderId="2" xfId="0" applyFont="1" applyFill="1" applyBorder="1" applyAlignment="1" applyProtection="1">
      <alignment horizontal="center" vertical="center"/>
      <protection hidden="1"/>
    </xf>
    <xf numFmtId="169" fontId="18" fillId="6" borderId="2" xfId="0" applyNumberFormat="1" applyFont="1" applyFill="1" applyBorder="1" applyAlignment="1" applyProtection="1">
      <alignment vertical="center"/>
      <protection hidden="1"/>
    </xf>
    <xf numFmtId="169" fontId="19" fillId="6" borderId="2" xfId="0" applyNumberFormat="1" applyFont="1" applyFill="1" applyBorder="1" applyAlignment="1" applyProtection="1">
      <alignment vertical="center"/>
      <protection hidden="1"/>
    </xf>
    <xf numFmtId="168" fontId="19" fillId="6" borderId="2" xfId="0" applyNumberFormat="1" applyFont="1" applyFill="1" applyBorder="1" applyAlignment="1" applyProtection="1">
      <alignment horizontal="center" vertical="center"/>
      <protection hidden="1"/>
    </xf>
    <xf numFmtId="2" fontId="19" fillId="6" borderId="2" xfId="0" applyNumberFormat="1" applyFont="1" applyFill="1" applyBorder="1" applyAlignment="1" applyProtection="1">
      <alignment vertical="center"/>
      <protection hidden="1"/>
    </xf>
    <xf numFmtId="170" fontId="19" fillId="6" borderId="2" xfId="0" applyNumberFormat="1" applyFont="1" applyFill="1" applyBorder="1" applyAlignment="1" applyProtection="1">
      <alignment vertical="center"/>
      <protection hidden="1"/>
    </xf>
    <xf numFmtId="170" fontId="0" fillId="0" borderId="0" xfId="0" applyNumberFormat="1"/>
    <xf numFmtId="0" fontId="5" fillId="2" borderId="0" xfId="0" applyFont="1" applyFill="1" applyAlignment="1">
      <alignment horizontal="center"/>
    </xf>
  </cellXfs>
  <cellStyles count="9">
    <cellStyle name="Comma" xfId="1" builtinId="3"/>
    <cellStyle name="Hyperlink" xfId="3" builtinId="8"/>
    <cellStyle name="Hyperlink 2" xfId="5" xr:uid="{00000000-0005-0000-0000-000002000000}"/>
    <cellStyle name="Hyperlink 3" xfId="6" xr:uid="{00000000-0005-0000-0000-000003000000}"/>
    <cellStyle name="Normal" xfId="0" builtinId="0"/>
    <cellStyle name="Normal 2" xfId="2" xr:uid="{00000000-0005-0000-0000-000005000000}"/>
    <cellStyle name="Normal 2 2 2" xfId="8" xr:uid="{AA147CA1-C66E-49F8-894F-A600882E56DE}"/>
    <cellStyle name="Normal 3" xfId="4" xr:uid="{00000000-0005-0000-0000-000006000000}"/>
    <cellStyle name="Percent" xfId="7" builtinId="5"/>
  </cellStyles>
  <dxfs count="1">
    <dxf>
      <font>
        <color rgb="FFEC3838"/>
      </font>
    </dxf>
  </dxfs>
  <tableStyles count="0" defaultTableStyle="TableStyleMedium2" defaultPivotStyle="PivotStyleLight16"/>
  <colors>
    <mruColors>
      <color rgb="FF1983B3"/>
      <color rgb="FF3159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06/relationships/vbaProject" Target="vbaProject.bin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50</xdr:row>
      <xdr:rowOff>9525</xdr:rowOff>
    </xdr:from>
    <xdr:to>
      <xdr:col>15</xdr:col>
      <xdr:colOff>135636</xdr:colOff>
      <xdr:row>58</xdr:row>
      <xdr:rowOff>3302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3433A37-5CEA-4E8F-BEA4-52FE391F64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8642"/>
        <a:stretch/>
      </xdr:blipFill>
      <xdr:spPr>
        <a:xfrm>
          <a:off x="657225" y="9744075"/>
          <a:ext cx="8860536" cy="1517777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1</xdr:col>
      <xdr:colOff>47625</xdr:colOff>
      <xdr:row>8</xdr:row>
      <xdr:rowOff>133350</xdr:rowOff>
    </xdr:from>
    <xdr:to>
      <xdr:col>10</xdr:col>
      <xdr:colOff>218338</xdr:colOff>
      <xdr:row>17</xdr:row>
      <xdr:rowOff>28362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51C57EF-531C-400F-A1D4-EF6539FA1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225" y="1504950"/>
          <a:ext cx="5895238" cy="1704762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1</xdr:col>
      <xdr:colOff>47625</xdr:colOff>
      <xdr:row>20</xdr:row>
      <xdr:rowOff>142875</xdr:rowOff>
    </xdr:from>
    <xdr:to>
      <xdr:col>12</xdr:col>
      <xdr:colOff>465805</xdr:colOff>
      <xdr:row>29</xdr:row>
      <xdr:rowOff>47405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5845607-5769-4514-97D7-1723D6A38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7225" y="4086225"/>
          <a:ext cx="7361905" cy="176190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1</xdr:col>
      <xdr:colOff>47625</xdr:colOff>
      <xdr:row>34</xdr:row>
      <xdr:rowOff>109905</xdr:rowOff>
    </xdr:from>
    <xdr:to>
      <xdr:col>14</xdr:col>
      <xdr:colOff>331992</xdr:colOff>
      <xdr:row>42</xdr:row>
      <xdr:rowOff>152135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92C1AF5-2362-4114-8DE9-F9DA628DE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7225" y="6920280"/>
          <a:ext cx="8447292" cy="161385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1</xdr:col>
      <xdr:colOff>47625</xdr:colOff>
      <xdr:row>63</xdr:row>
      <xdr:rowOff>123825</xdr:rowOff>
    </xdr:from>
    <xdr:to>
      <xdr:col>13</xdr:col>
      <xdr:colOff>219075</xdr:colOff>
      <xdr:row>71</xdr:row>
      <xdr:rowOff>171265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D73EAF8-173C-4564-BC67-260F78F39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57225" y="12258675"/>
          <a:ext cx="7724775" cy="1571440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1</xdr:col>
      <xdr:colOff>47625</xdr:colOff>
      <xdr:row>74</xdr:row>
      <xdr:rowOff>171450</xdr:rowOff>
    </xdr:from>
    <xdr:to>
      <xdr:col>13</xdr:col>
      <xdr:colOff>266700</xdr:colOff>
      <xdr:row>115</xdr:row>
      <xdr:rowOff>133350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557A950-48E6-41EF-AF17-F32C15822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14449425"/>
          <a:ext cx="7772400" cy="7772400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95250</xdr:colOff>
      <xdr:row>0</xdr:row>
      <xdr:rowOff>119061</xdr:rowOff>
    </xdr:from>
    <xdr:to>
      <xdr:col>16</xdr:col>
      <xdr:colOff>430530</xdr:colOff>
      <xdr:row>2</xdr:row>
      <xdr:rowOff>103821</xdr:rowOff>
    </xdr:to>
    <xdr:sp macro="[0]!mt4CalcCode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CC1B4E75-8E79-45A3-934E-7541B73291A1}"/>
            </a:ext>
          </a:extLst>
        </xdr:cNvPr>
        <xdr:cNvSpPr/>
      </xdr:nvSpPr>
      <xdr:spPr>
        <a:xfrm>
          <a:off x="9210675" y="119061"/>
          <a:ext cx="1554480" cy="36576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latin typeface="Lato" panose="020F0502020204030203" pitchFamily="34" charset="0"/>
              <a:cs typeface="Calibri Light" panose="020F0302020204030204" pitchFamily="34" charset="0"/>
            </a:rPr>
            <a:t>GENERATE</a:t>
          </a:r>
        </a:p>
      </xdr:txBody>
    </xdr:sp>
    <xdr:clientData/>
  </xdr:twoCellAnchor>
  <xdr:twoCellAnchor editAs="absolute">
    <xdr:from>
      <xdr:col>16</xdr:col>
      <xdr:colOff>523873</xdr:colOff>
      <xdr:row>0</xdr:row>
      <xdr:rowOff>119061</xdr:rowOff>
    </xdr:from>
    <xdr:to>
      <xdr:col>19</xdr:col>
      <xdr:colOff>249553</xdr:colOff>
      <xdr:row>2</xdr:row>
      <xdr:rowOff>103821</xdr:rowOff>
    </xdr:to>
    <xdr:sp macro="[0]!clear1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12975363-5487-4383-B787-16E1E378E027}"/>
            </a:ext>
          </a:extLst>
        </xdr:cNvPr>
        <xdr:cNvSpPr/>
      </xdr:nvSpPr>
      <xdr:spPr>
        <a:xfrm>
          <a:off x="10858498" y="119061"/>
          <a:ext cx="1554480" cy="365760"/>
        </a:xfrm>
        <a:prstGeom prst="roundRect">
          <a:avLst>
            <a:gd name="adj" fmla="val 50000"/>
          </a:avLst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 baseline="0">
              <a:latin typeface="Lato" panose="020F0502020204030203" pitchFamily="34" charset="0"/>
              <a:cs typeface="Calibri Light" panose="020F0302020204030204" pitchFamily="34" charset="0"/>
            </a:rPr>
            <a:t>CLEAR RESULT</a:t>
          </a:r>
          <a:endParaRPr lang="en-US" sz="1200" b="1">
            <a:latin typeface="Lato" panose="020F0502020204030203" pitchFamily="34" charset="0"/>
            <a:cs typeface="Calibri Light" panose="020F030202020403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257176</xdr:colOff>
      <xdr:row>1</xdr:row>
      <xdr:rowOff>148441</xdr:rowOff>
    </xdr:from>
    <xdr:to>
      <xdr:col>26</xdr:col>
      <xdr:colOff>504826</xdr:colOff>
      <xdr:row>3</xdr:row>
      <xdr:rowOff>62716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D16E628-3AF4-42C3-AF4C-3A64440E92AA}"/>
            </a:ext>
          </a:extLst>
        </xdr:cNvPr>
        <xdr:cNvSpPr txBox="1"/>
      </xdr:nvSpPr>
      <xdr:spPr>
        <a:xfrm>
          <a:off x="5019676" y="424666"/>
          <a:ext cx="3962400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</a:rPr>
            <a:t>ACCOUNT</a:t>
          </a:r>
          <a:r>
            <a:rPr lang="en-US" sz="1400" b="1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</a:rPr>
            <a:t> </a:t>
          </a:r>
          <a:r>
            <a:rPr lang="en-US" sz="14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</a:rPr>
            <a:t>STATEMENT</a:t>
          </a:r>
        </a:p>
      </xdr:txBody>
    </xdr:sp>
    <xdr:clientData/>
  </xdr:twoCellAnchor>
  <xdr:twoCellAnchor>
    <xdr:from>
      <xdr:col>25</xdr:col>
      <xdr:colOff>1123950</xdr:colOff>
      <xdr:row>1</xdr:row>
      <xdr:rowOff>130300</xdr:rowOff>
    </xdr:from>
    <xdr:to>
      <xdr:col>27</xdr:col>
      <xdr:colOff>112712</xdr:colOff>
      <xdr:row>3</xdr:row>
      <xdr:rowOff>69340</xdr:rowOff>
    </xdr:to>
    <xdr:sp macro="[0]!copyresult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84E24E58-7939-479B-A91B-9B021C433154}"/>
            </a:ext>
          </a:extLst>
        </xdr:cNvPr>
        <xdr:cNvSpPr/>
      </xdr:nvSpPr>
      <xdr:spPr>
        <a:xfrm>
          <a:off x="8629650" y="406525"/>
          <a:ext cx="1008062" cy="320040"/>
        </a:xfrm>
        <a:prstGeom prst="roundRect">
          <a:avLst>
            <a:gd name="adj" fmla="val 50000"/>
          </a:avLst>
        </a:prstGeom>
        <a:solidFill>
          <a:srgbClr val="1983B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 baseline="0">
              <a:latin typeface="Arial" panose="020B0604020202020204" pitchFamily="34" charset="0"/>
              <a:cs typeface="Arial" panose="020B0604020202020204" pitchFamily="34" charset="0"/>
            </a:rPr>
            <a:t>COPY</a:t>
          </a:r>
          <a:r>
            <a:rPr lang="en-US" sz="105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27</xdr:col>
      <xdr:colOff>203941</xdr:colOff>
      <xdr:row>1</xdr:row>
      <xdr:rowOff>130300</xdr:rowOff>
    </xdr:from>
    <xdr:to>
      <xdr:col>28</xdr:col>
      <xdr:colOff>364278</xdr:colOff>
      <xdr:row>3</xdr:row>
      <xdr:rowOff>69340</xdr:rowOff>
    </xdr:to>
    <xdr:sp macro="[0]!clear1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38C26491-138C-480D-87F6-4F8F423C5905}"/>
            </a:ext>
          </a:extLst>
        </xdr:cNvPr>
        <xdr:cNvSpPr/>
      </xdr:nvSpPr>
      <xdr:spPr>
        <a:xfrm>
          <a:off x="9728941" y="406525"/>
          <a:ext cx="1008062" cy="320040"/>
        </a:xfrm>
        <a:prstGeom prst="roundRect">
          <a:avLst>
            <a:gd name="adj" fmla="val 50000"/>
          </a:avLst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 baseline="0">
              <a:latin typeface="Arial" panose="020B0604020202020204" pitchFamily="34" charset="0"/>
              <a:cs typeface="Arial" panose="020B0604020202020204" pitchFamily="34" charset="0"/>
            </a:rPr>
            <a:t>CLEAR</a:t>
          </a:r>
          <a:endParaRPr lang="en-US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144836</xdr:rowOff>
    </xdr:from>
    <xdr:to>
      <xdr:col>18</xdr:col>
      <xdr:colOff>851591</xdr:colOff>
      <xdr:row>3</xdr:row>
      <xdr:rowOff>68636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FC6042B-7DB8-44BA-9721-29E7A1036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421061"/>
          <a:ext cx="851591" cy="304800"/>
        </a:xfrm>
        <a:prstGeom prst="rect">
          <a:avLst/>
        </a:prstGeom>
      </xdr:spPr>
    </xdr:pic>
    <xdr:clientData/>
  </xdr:twoCellAnchor>
  <xdr:twoCellAnchor editAs="oneCell">
    <xdr:from>
      <xdr:col>24</xdr:col>
      <xdr:colOff>438151</xdr:colOff>
      <xdr:row>0</xdr:row>
      <xdr:rowOff>19050</xdr:rowOff>
    </xdr:from>
    <xdr:to>
      <xdr:col>29</xdr:col>
      <xdr:colOff>123826</xdr:colOff>
      <xdr:row>1</xdr:row>
      <xdr:rowOff>205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D7588E7-E4C4-4DD3-A755-011EA9A0D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-100000" contrast="6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896101" y="19050"/>
          <a:ext cx="4572000" cy="257380"/>
        </a:xfrm>
        <a:prstGeom prst="rect">
          <a:avLst/>
        </a:prstGeom>
      </xdr:spPr>
    </xdr:pic>
    <xdr:clientData/>
  </xdr:twoCellAnchor>
  <xdr:twoCellAnchor editAs="oneCell">
    <xdr:from>
      <xdr:col>18</xdr:col>
      <xdr:colOff>962025</xdr:colOff>
      <xdr:row>1</xdr:row>
      <xdr:rowOff>123825</xdr:rowOff>
    </xdr:from>
    <xdr:to>
      <xdr:col>19</xdr:col>
      <xdr:colOff>152400</xdr:colOff>
      <xdr:row>3</xdr:row>
      <xdr:rowOff>104775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EF90153-FFA0-4F4B-9845-6B367A8B1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0" y="400050"/>
          <a:ext cx="361950" cy="361950"/>
        </a:xfrm>
        <a:prstGeom prst="rect">
          <a:avLst/>
        </a:prstGeom>
      </xdr:spPr>
    </xdr:pic>
    <xdr:clientData/>
  </xdr:twoCellAnchor>
  <xdr:twoCellAnchor editAs="absolute">
    <xdr:from>
      <xdr:col>28</xdr:col>
      <xdr:colOff>866775</xdr:colOff>
      <xdr:row>1</xdr:row>
      <xdr:rowOff>130300</xdr:rowOff>
    </xdr:from>
    <xdr:to>
      <xdr:col>29</xdr:col>
      <xdr:colOff>15240</xdr:colOff>
      <xdr:row>3</xdr:row>
      <xdr:rowOff>69340</xdr:rowOff>
    </xdr:to>
    <xdr:sp macro="[0]!LASTdata" textlink="">
      <xdr:nvSpPr>
        <xdr:cNvPr id="22" name="Oval 21">
          <a:extLst>
            <a:ext uri="{FF2B5EF4-FFF2-40B4-BE49-F238E27FC236}">
              <a16:creationId xmlns:a16="http://schemas.microsoft.com/office/drawing/2014/main" id="{37D7A344-7CAE-4C33-B45C-001E5550688D}"/>
            </a:ext>
          </a:extLst>
        </xdr:cNvPr>
        <xdr:cNvSpPr/>
      </xdr:nvSpPr>
      <xdr:spPr>
        <a:xfrm>
          <a:off x="11239500" y="406525"/>
          <a:ext cx="320040" cy="320040"/>
        </a:xfrm>
        <a:prstGeom prst="ellipse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0">
              <a:solidFill>
                <a:schemeClr val="bg1"/>
              </a:solidFill>
            </a:rPr>
            <a:t>↓</a:t>
          </a:r>
        </a:p>
      </xdr:txBody>
    </xdr:sp>
    <xdr:clientData/>
  </xdr:twoCellAnchor>
  <xdr:twoCellAnchor editAs="absolute">
    <xdr:from>
      <xdr:col>28</xdr:col>
      <xdr:colOff>455507</xdr:colOff>
      <xdr:row>1</xdr:row>
      <xdr:rowOff>130300</xdr:rowOff>
    </xdr:from>
    <xdr:to>
      <xdr:col>28</xdr:col>
      <xdr:colOff>775547</xdr:colOff>
      <xdr:row>3</xdr:row>
      <xdr:rowOff>69340</xdr:rowOff>
    </xdr:to>
    <xdr:sp macro="[0]!updata" textlink="">
      <xdr:nvSpPr>
        <xdr:cNvPr id="23" name="Oval 22">
          <a:extLst>
            <a:ext uri="{FF2B5EF4-FFF2-40B4-BE49-F238E27FC236}">
              <a16:creationId xmlns:a16="http://schemas.microsoft.com/office/drawing/2014/main" id="{8E62C2FB-DCDA-4DB8-AE03-74E9B21E07ED}"/>
            </a:ext>
          </a:extLst>
        </xdr:cNvPr>
        <xdr:cNvSpPr/>
      </xdr:nvSpPr>
      <xdr:spPr>
        <a:xfrm flipV="1">
          <a:off x="10828232" y="406525"/>
          <a:ext cx="320040" cy="320040"/>
        </a:xfrm>
        <a:prstGeom prst="ellipse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0">
              <a:solidFill>
                <a:schemeClr val="bg1"/>
              </a:solidFill>
            </a:rPr>
            <a:t>↓</a:t>
          </a:r>
        </a:p>
      </xdr:txBody>
    </xdr:sp>
    <xdr:clientData/>
  </xdr:twoCellAnchor>
  <xdr:twoCellAnchor editAs="oneCell">
    <xdr:from>
      <xdr:col>21</xdr:col>
      <xdr:colOff>495300</xdr:colOff>
      <xdr:row>1</xdr:row>
      <xdr:rowOff>28574</xdr:rowOff>
    </xdr:from>
    <xdr:to>
      <xdr:col>23</xdr:col>
      <xdr:colOff>329896</xdr:colOff>
      <xdr:row>3</xdr:row>
      <xdr:rowOff>171449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6233C22-C3B4-4539-85C4-BF397B903F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16261" b="15443"/>
        <a:stretch/>
      </xdr:blipFill>
      <xdr:spPr>
        <a:xfrm>
          <a:off x="4610100" y="304799"/>
          <a:ext cx="1530046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4F3ED-62FC-40B2-BA0F-D9715184C194}">
  <sheetPr codeName="Sheet5">
    <tabColor theme="2" tint="-0.499984740745262"/>
  </sheetPr>
  <dimension ref="A1:V74"/>
  <sheetViews>
    <sheetView showGridLines="0" showRowColHeaders="0" tabSelected="1" workbookViewId="0">
      <pane ySplit="5" topLeftCell="A6" activePane="bottomLeft" state="frozen"/>
      <selection pane="bottomLeft" activeCell="M15" sqref="M15"/>
    </sheetView>
  </sheetViews>
  <sheetFormatPr defaultRowHeight="15" x14ac:dyDescent="0.25"/>
  <cols>
    <col min="8" max="8" width="12.7109375" customWidth="1"/>
  </cols>
  <sheetData>
    <row r="1" spans="1:22" ht="12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2" customHeight="1" x14ac:dyDescent="0.25">
      <c r="A2" s="1"/>
      <c r="B2" s="52" t="s">
        <v>0</v>
      </c>
      <c r="C2" s="52"/>
      <c r="D2" s="52"/>
      <c r="E2" s="1"/>
      <c r="F2" s="6" t="s">
        <v>6</v>
      </c>
      <c r="G2" s="1"/>
      <c r="H2" s="7" t="s">
        <v>7</v>
      </c>
      <c r="I2" s="1"/>
      <c r="J2" s="1"/>
      <c r="K2" s="1"/>
      <c r="L2" s="1"/>
      <c r="M2" s="8" t="s">
        <v>10</v>
      </c>
      <c r="N2" s="1"/>
      <c r="O2" s="1"/>
      <c r="P2" s="1"/>
      <c r="Q2" s="1"/>
      <c r="R2" s="1"/>
      <c r="S2" s="1"/>
      <c r="T2" s="1"/>
      <c r="U2" s="1"/>
      <c r="V2" s="1"/>
    </row>
    <row r="3" spans="1:22" ht="12" customHeight="1" x14ac:dyDescent="0.25">
      <c r="A3" s="1"/>
      <c r="B3" s="52"/>
      <c r="C3" s="52"/>
      <c r="D3" s="52"/>
      <c r="E3" s="1"/>
      <c r="F3" s="8" t="s">
        <v>8</v>
      </c>
      <c r="G3" s="1"/>
      <c r="H3" s="1"/>
      <c r="I3" s="1"/>
      <c r="J3" s="1"/>
      <c r="K3" s="1"/>
      <c r="L3" s="1"/>
      <c r="M3" s="9" t="s">
        <v>11</v>
      </c>
      <c r="N3" s="1"/>
      <c r="O3" s="1"/>
      <c r="P3" s="1"/>
      <c r="Q3" s="1"/>
      <c r="R3" s="1"/>
      <c r="S3" s="1"/>
      <c r="T3" s="1"/>
      <c r="U3" s="1"/>
      <c r="V3" s="1"/>
    </row>
    <row r="4" spans="1:22" ht="12" customHeight="1" x14ac:dyDescent="0.25">
      <c r="A4" s="1"/>
      <c r="B4" s="52"/>
      <c r="C4" s="52"/>
      <c r="D4" s="52"/>
      <c r="E4" s="1"/>
      <c r="F4" s="1" t="s">
        <v>9</v>
      </c>
      <c r="G4" s="1"/>
      <c r="H4" s="1"/>
      <c r="I4" s="1"/>
      <c r="J4" s="1"/>
      <c r="K4" s="1"/>
      <c r="L4" s="1"/>
      <c r="M4" s="10" t="s">
        <v>12</v>
      </c>
      <c r="N4" s="1"/>
      <c r="O4" s="1"/>
      <c r="P4" s="1"/>
      <c r="Q4" s="1"/>
      <c r="R4" s="1"/>
      <c r="S4" s="1"/>
      <c r="T4" s="1" t="s">
        <v>41</v>
      </c>
      <c r="U4" s="1"/>
      <c r="V4" s="1"/>
    </row>
    <row r="5" spans="1:22" ht="12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26.25" x14ac:dyDescent="0.4">
      <c r="B6" s="2" t="s">
        <v>1</v>
      </c>
      <c r="H6" s="2"/>
      <c r="O6" s="2"/>
    </row>
    <row r="7" spans="1:22" ht="3" customHeight="1" x14ac:dyDescent="0.25"/>
    <row r="8" spans="1:22" ht="18.75" x14ac:dyDescent="0.3">
      <c r="B8" s="3" t="s">
        <v>36</v>
      </c>
      <c r="H8" s="3"/>
      <c r="I8" s="4"/>
      <c r="O8" s="3"/>
    </row>
    <row r="9" spans="1:22" ht="18.75" x14ac:dyDescent="0.3">
      <c r="B9" s="3"/>
      <c r="H9" s="3"/>
      <c r="O9" s="3"/>
    </row>
    <row r="16" spans="1:22" ht="18.75" x14ac:dyDescent="0.3">
      <c r="B16" s="3"/>
    </row>
    <row r="19" spans="2:2" ht="26.25" x14ac:dyDescent="0.4">
      <c r="B19" s="2" t="s">
        <v>2</v>
      </c>
    </row>
    <row r="20" spans="2:2" ht="18.75" x14ac:dyDescent="0.3">
      <c r="B20" s="3" t="s">
        <v>33</v>
      </c>
    </row>
    <row r="28" spans="2:2" ht="26.25" x14ac:dyDescent="0.4">
      <c r="B28" s="2"/>
    </row>
    <row r="32" spans="2:2" ht="5.0999999999999996" customHeight="1" x14ac:dyDescent="0.25"/>
    <row r="33" spans="2:2" ht="26.25" x14ac:dyDescent="0.4">
      <c r="B33" s="2" t="s">
        <v>3</v>
      </c>
    </row>
    <row r="34" spans="2:2" ht="18.75" x14ac:dyDescent="0.3">
      <c r="B34" s="3" t="s">
        <v>37</v>
      </c>
    </row>
    <row r="37" spans="2:2" ht="18.75" x14ac:dyDescent="0.3">
      <c r="B37" s="5"/>
    </row>
    <row r="46" spans="2:2" ht="0.95" customHeight="1" x14ac:dyDescent="0.25"/>
    <row r="47" spans="2:2" ht="0.95" customHeight="1" x14ac:dyDescent="0.25"/>
    <row r="48" spans="2:2" ht="26.25" x14ac:dyDescent="0.4">
      <c r="B48" s="2" t="s">
        <v>4</v>
      </c>
    </row>
    <row r="49" spans="2:2" ht="18.75" x14ac:dyDescent="0.3">
      <c r="B49" s="3" t="s">
        <v>38</v>
      </c>
    </row>
    <row r="60" spans="2:2" ht="5.0999999999999996" customHeight="1" x14ac:dyDescent="0.25"/>
    <row r="61" spans="2:2" ht="5.0999999999999996" customHeight="1" x14ac:dyDescent="0.25"/>
    <row r="62" spans="2:2" ht="26.25" x14ac:dyDescent="0.4">
      <c r="B62" s="2" t="s">
        <v>5</v>
      </c>
    </row>
    <row r="63" spans="2:2" ht="18.75" x14ac:dyDescent="0.3">
      <c r="B63" s="3" t="s">
        <v>34</v>
      </c>
    </row>
    <row r="74" spans="2:2" ht="18.75" x14ac:dyDescent="0.3">
      <c r="B74" s="3" t="s">
        <v>39</v>
      </c>
    </row>
  </sheetData>
  <sheetProtection algorithmName="SHA-512" hashValue="7grddj8jli/zYaZRji3tzlT6mVb1wQOp7Thu5PUyPoE4yD4eNWtPOFSFswi8LrBYZIuygXTZ6za5EXeUE3pDCw==" saltValue="75IgXr62hyFQOpCXXARYDA==" spinCount="100000" sheet="1" objects="1" scenarios="1" formatCells="0"/>
  <mergeCells count="1">
    <mergeCell ref="B2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N269"/>
  <sheetViews>
    <sheetView showGridLines="0"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9.7109375" customWidth="1"/>
    <col min="2" max="2" width="18" bestFit="1" customWidth="1"/>
    <col min="4" max="4" width="7.42578125" customWidth="1"/>
    <col min="7" max="8" width="6.28515625" customWidth="1"/>
    <col min="9" max="9" width="18" bestFit="1" customWidth="1"/>
    <col min="10" max="11" width="9.5703125" customWidth="1"/>
    <col min="12" max="13" width="7.42578125" customWidth="1"/>
    <col min="14" max="14" width="9.5703125" customWidth="1"/>
  </cols>
  <sheetData>
    <row r="1" spans="1:14" x14ac:dyDescent="0.25">
      <c r="A1" s="26" t="s">
        <v>40</v>
      </c>
      <c r="B1" s="15"/>
      <c r="C1" s="15"/>
      <c r="D1" s="16"/>
      <c r="E1" s="15"/>
      <c r="F1" s="15"/>
      <c r="G1" s="15"/>
      <c r="H1" s="17"/>
      <c r="I1" s="18"/>
      <c r="J1" s="15"/>
      <c r="K1" s="15"/>
      <c r="L1" s="11"/>
      <c r="M1" s="15"/>
      <c r="N1" s="12"/>
    </row>
    <row r="2" spans="1:14" x14ac:dyDescent="0.25">
      <c r="A2" s="27"/>
      <c r="B2" s="15"/>
      <c r="C2" s="15"/>
      <c r="D2" s="15"/>
      <c r="E2" s="15"/>
      <c r="F2" s="15"/>
      <c r="G2" s="15"/>
      <c r="H2" s="15"/>
      <c r="I2" s="15"/>
      <c r="J2" s="15"/>
      <c r="K2" s="15"/>
      <c r="L2" s="19"/>
      <c r="M2" s="20"/>
      <c r="N2" s="15"/>
    </row>
    <row r="3" spans="1:14" x14ac:dyDescent="0.25">
      <c r="A3" s="27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x14ac:dyDescent="0.25">
      <c r="A4" s="21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x14ac:dyDescent="0.25">
      <c r="A5" s="28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7"/>
      <c r="B6" s="15"/>
      <c r="C6" s="15"/>
      <c r="D6" s="15"/>
      <c r="E6" s="15"/>
      <c r="F6" s="15"/>
      <c r="G6" s="15"/>
      <c r="H6" s="17"/>
      <c r="I6" s="15"/>
      <c r="J6" s="15"/>
      <c r="K6" s="15"/>
      <c r="L6" s="15"/>
      <c r="M6" s="15"/>
      <c r="N6" s="15"/>
    </row>
    <row r="7" spans="1:14" x14ac:dyDescent="0.25">
      <c r="A7" s="27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x14ac:dyDescent="0.25">
      <c r="A8" s="27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x14ac:dyDescent="0.25">
      <c r="A9" s="27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 x14ac:dyDescent="0.25">
      <c r="A10" s="27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 x14ac:dyDescent="0.25">
      <c r="A11" s="27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x14ac:dyDescent="0.25">
      <c r="A12" s="27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 x14ac:dyDescent="0.25">
      <c r="A13" s="27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 x14ac:dyDescent="0.25">
      <c r="A14" s="27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 x14ac:dyDescent="0.25">
      <c r="A15" s="27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 x14ac:dyDescent="0.25">
      <c r="A16" s="27"/>
      <c r="B16" s="15"/>
      <c r="C16" s="15"/>
      <c r="D16" s="23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 x14ac:dyDescent="0.25">
      <c r="A17" s="27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x14ac:dyDescent="0.25">
      <c r="A18" s="27"/>
      <c r="B18" s="15"/>
      <c r="C18" s="15"/>
      <c r="D18" s="15"/>
      <c r="E18" s="24"/>
      <c r="F18" s="25"/>
      <c r="G18" s="15"/>
      <c r="H18" s="23"/>
      <c r="I18" s="15"/>
      <c r="J18" s="15"/>
      <c r="K18" s="23"/>
      <c r="L18" s="23"/>
      <c r="M18" s="23"/>
      <c r="N18" s="23"/>
    </row>
    <row r="219" ht="12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59564-7B25-4CB1-9C5C-5231B2EA1656}">
  <sheetPr codeName="Sheet4">
    <tabColor rgb="FF002060"/>
  </sheetPr>
  <dimension ref="A1:AF7"/>
  <sheetViews>
    <sheetView showGridLines="0" showRowColHeaders="0" workbookViewId="0">
      <pane ySplit="5" topLeftCell="A6" activePane="bottomLeft" state="frozen"/>
      <selection pane="bottomLeft" activeCell="W15" sqref="W15"/>
    </sheetView>
  </sheetViews>
  <sheetFormatPr defaultRowHeight="15" x14ac:dyDescent="0.25"/>
  <cols>
    <col min="1" max="1" width="18.7109375" customWidth="1"/>
    <col min="2" max="2" width="12" hidden="1" customWidth="1"/>
    <col min="3" max="3" width="16.140625" hidden="1" customWidth="1"/>
    <col min="4" max="4" width="8.7109375" hidden="1" customWidth="1"/>
    <col min="5" max="5" width="8.85546875" hidden="1" customWidth="1"/>
    <col min="6" max="6" width="8.42578125" hidden="1" customWidth="1"/>
    <col min="7" max="7" width="10.5703125" hidden="1" customWidth="1"/>
    <col min="8" max="9" width="8" hidden="1" customWidth="1"/>
    <col min="10" max="10" width="16.140625" hidden="1" customWidth="1"/>
    <col min="11" max="11" width="12.5703125" hidden="1" customWidth="1"/>
    <col min="12" max="12" width="8.7109375" hidden="1" customWidth="1"/>
    <col min="13" max="13" width="11.28515625" hidden="1" customWidth="1"/>
    <col min="14" max="14" width="17" hidden="1" customWidth="1"/>
    <col min="15" max="15" width="9.140625" hidden="1" customWidth="1"/>
    <col min="16" max="17" width="16.7109375" hidden="1" customWidth="1"/>
    <col min="18" max="18" width="11.85546875" hidden="1" customWidth="1"/>
    <col min="19" max="19" width="17.5703125" customWidth="1"/>
    <col min="20" max="25" width="12.7109375" customWidth="1"/>
    <col min="26" max="26" width="17.5703125" customWidth="1"/>
    <col min="27" max="28" width="12.7109375" customWidth="1"/>
    <col min="29" max="29" width="17.5703125" customWidth="1"/>
  </cols>
  <sheetData>
    <row r="1" spans="1:32" ht="21.95" customHeight="1" x14ac:dyDescent="0.25">
      <c r="A1" s="40">
        <v>1</v>
      </c>
      <c r="C1" t="e">
        <f>INDEX(DATA!C:C,MATCH("balance:",DATA!A:A,0))</f>
        <v>#N/A</v>
      </c>
      <c r="D1" t="e">
        <f>VALUE(SUBSTITUTE(C1," ",""))</f>
        <v>#N/A</v>
      </c>
      <c r="F1">
        <f>IF(ROUND(COUNTA(DATA!K:K)*1.5,0)&lt;8,8,ROUND(COUNTA(DATA!K:K)*1.5,0))</f>
        <v>8</v>
      </c>
      <c r="G1">
        <f>IF((COUNT(S:S)+5)&lt;6,6,COUNT(S:S)+5)</f>
        <v>6</v>
      </c>
      <c r="L1" s="51"/>
      <c r="S1" s="41" t="s">
        <v>35</v>
      </c>
      <c r="T1" s="39"/>
      <c r="U1" s="39"/>
      <c r="V1" s="39"/>
      <c r="W1" s="39"/>
      <c r="X1" s="39"/>
      <c r="Y1" s="39"/>
      <c r="Z1" s="39"/>
      <c r="AA1" s="39"/>
      <c r="AB1" s="39"/>
      <c r="AC1" s="39"/>
      <c r="AD1" s="38"/>
      <c r="AE1" s="40" t="str">
        <f>"S"&amp;COUNT(S:S)+5</f>
        <v>S5</v>
      </c>
      <c r="AF1" s="38"/>
    </row>
    <row r="2" spans="1:32" ht="15" customHeight="1" x14ac:dyDescent="0.25">
      <c r="A2" s="13">
        <v>2</v>
      </c>
      <c r="C2" t="e">
        <f>INDEX(DATA!C:C,MATCH("closed trade p/l:",DATA!A:A,0))</f>
        <v>#N/A</v>
      </c>
      <c r="D2" t="e">
        <f>VALUE(SUBSTITUTE(C2," ",""))</f>
        <v>#N/A</v>
      </c>
      <c r="L2" s="51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</row>
    <row r="3" spans="1:32" ht="15" customHeight="1" x14ac:dyDescent="0.25">
      <c r="A3" s="13">
        <v>3</v>
      </c>
      <c r="C3">
        <f>SUMIF(DATA!C:C,"balance",DATA!N:N)-E3</f>
        <v>0</v>
      </c>
      <c r="D3">
        <f>VALUE(SUBSTITUTE(C3," ",""))</f>
        <v>0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</row>
    <row r="4" spans="1:32" ht="15" customHeight="1" x14ac:dyDescent="0.25">
      <c r="A4" s="13">
        <v>4</v>
      </c>
      <c r="S4" s="37"/>
      <c r="T4" s="30"/>
      <c r="U4" s="29"/>
      <c r="V4" s="29"/>
      <c r="W4" s="31"/>
      <c r="X4" s="29"/>
      <c r="Y4" s="29"/>
      <c r="Z4" s="29"/>
      <c r="AA4" s="29"/>
      <c r="AB4" s="29"/>
      <c r="AC4" s="29"/>
    </row>
    <row r="5" spans="1:32" ht="21.95" customHeight="1" x14ac:dyDescent="0.25">
      <c r="A5" s="13">
        <v>5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17</v>
      </c>
      <c r="L5" t="s">
        <v>22</v>
      </c>
      <c r="M5" t="s">
        <v>21</v>
      </c>
      <c r="P5" t="s">
        <v>13</v>
      </c>
      <c r="Q5" t="s">
        <v>23</v>
      </c>
      <c r="S5" s="32" t="s">
        <v>24</v>
      </c>
      <c r="T5" s="33" t="s">
        <v>25</v>
      </c>
      <c r="U5" s="33" t="s">
        <v>26</v>
      </c>
      <c r="V5" s="34" t="s">
        <v>27</v>
      </c>
      <c r="W5" s="35" t="s">
        <v>28</v>
      </c>
      <c r="X5" s="34" t="s">
        <v>18</v>
      </c>
      <c r="Y5" s="34" t="s">
        <v>19</v>
      </c>
      <c r="Z5" s="34" t="s">
        <v>29</v>
      </c>
      <c r="AA5" s="35" t="s">
        <v>30</v>
      </c>
      <c r="AB5" s="36" t="s">
        <v>31</v>
      </c>
      <c r="AC5" s="36" t="s">
        <v>32</v>
      </c>
    </row>
    <row r="6" spans="1:32" x14ac:dyDescent="0.25">
      <c r="A6" s="13">
        <v>6</v>
      </c>
      <c r="B6" t="str">
        <f>IF(D6="balance","",IF(AND(DATA!N6&lt;&gt;"",DATA!F6=""),A6,IF(OR(DATA!C6="buy",DATA!C6="sell"),A6,"")))</f>
        <v/>
      </c>
      <c r="C6" t="e">
        <f>VALUE(SUBSTITUTE(DATA!B6,".","/"))</f>
        <v>#VALUE!</v>
      </c>
      <c r="D6" t="str">
        <f>UPPER(DATA!C6)</f>
        <v/>
      </c>
      <c r="E6">
        <f>IF(DATA!F6="",0,DATA!D6)</f>
        <v>0</v>
      </c>
      <c r="F6" t="str">
        <f>UPPER(DATA!E6)</f>
        <v/>
      </c>
      <c r="G6" t="str">
        <f>IF(DATA!F6="","",DATA!F6)</f>
        <v/>
      </c>
      <c r="H6" t="str">
        <f>IF(DATA!G6="","",DATA!G6)</f>
        <v/>
      </c>
      <c r="I6" t="str">
        <f>IF(DATA!H6="","",DATA!H6)</f>
        <v/>
      </c>
      <c r="J6" t="str">
        <f>IFERROR(VALUE(SUBSTITUTE(DATA!I6,".","/")),"")</f>
        <v/>
      </c>
      <c r="K6">
        <f>IF(DATA!J6="",0,DATA!J6)</f>
        <v>0</v>
      </c>
      <c r="L6">
        <f>IFERROR(IF(DATA!F6="",0,DATA!K6+DATA!L6+DATA!M6),"cancel")</f>
        <v>0</v>
      </c>
      <c r="M6" t="e">
        <f>VALUE(SUBSTITUTE(DATA!N6," ",""))</f>
        <v>#VALUE!</v>
      </c>
      <c r="N6">
        <v>1E-8</v>
      </c>
      <c r="S6" s="42" t="str">
        <f>S7</f>
        <v/>
      </c>
      <c r="T6" s="43" t="str">
        <f>IF(S6="","","IN")</f>
        <v/>
      </c>
      <c r="U6" s="44"/>
      <c r="V6" s="45"/>
      <c r="W6" s="46"/>
      <c r="X6" s="47"/>
      <c r="Y6" s="47"/>
      <c r="Z6" s="48" t="str">
        <f>S6</f>
        <v/>
      </c>
      <c r="AA6" s="46"/>
      <c r="AB6" s="49"/>
      <c r="AC6" s="50" t="str">
        <f>IFERROR(IF(DATA!C6="balance",M6,D1-(D2+D3)),"")</f>
        <v/>
      </c>
    </row>
    <row r="7" spans="1:32" x14ac:dyDescent="0.25">
      <c r="A7" s="14">
        <f>A6+1</f>
        <v>7</v>
      </c>
      <c r="B7" t="str">
        <f>IF(AND(DATA!N7&lt;&gt;"",DATA!F7=""),A7,IF(OR(DATA!C7="buy",DATA!C7="sell"),A7,""))</f>
        <v/>
      </c>
      <c r="C7" t="e">
        <f>VALUE(SUBSTITUTE(DATA!B7,".","/"))</f>
        <v>#VALUE!</v>
      </c>
      <c r="D7" t="str">
        <f>UPPER(DATA!C7)</f>
        <v/>
      </c>
      <c r="E7">
        <f>IF(DATA!F7="",0,DATA!D7)</f>
        <v>0</v>
      </c>
      <c r="F7" t="str">
        <f>UPPER(DATA!E7)</f>
        <v/>
      </c>
      <c r="G7">
        <f>IF(DATA!F7="",0,DATA!F7)</f>
        <v>0</v>
      </c>
      <c r="H7" t="str">
        <f>IF(DATA!G7="","",DATA!G7)</f>
        <v/>
      </c>
      <c r="I7" t="str">
        <f>IF(DATA!H7="","",DATA!H7)</f>
        <v/>
      </c>
      <c r="J7" t="str">
        <f>IFERROR(VALUE(SUBSTITUTE(DATA!I7,".","/")),"")</f>
        <v/>
      </c>
      <c r="K7">
        <f>IF(DATA!J7="",0,DATA!J7)</f>
        <v>0</v>
      </c>
      <c r="L7">
        <f>IFERROR(IF(DATA!F7="",0,DATA!K7+DATA!L7+DATA!M7),"cancel")</f>
        <v>0</v>
      </c>
      <c r="M7" t="e">
        <f>VALUE(SUBSTITUTE(DATA!N7," ",""))</f>
        <v>#VALUE!</v>
      </c>
      <c r="N7">
        <f>N6+0.00000001</f>
        <v>2E-8</v>
      </c>
      <c r="O7" t="e">
        <f>SMALL(B:B,A1)</f>
        <v>#NUM!</v>
      </c>
      <c r="P7" t="str">
        <f>IFERROR(INDEX(C:C,MATCH($O7,$B:$B,0))+N7,"")</f>
        <v/>
      </c>
      <c r="Q7" t="e">
        <f>SMALL(P:P,A1)</f>
        <v>#NUM!</v>
      </c>
      <c r="R7" t="e">
        <f>INDEX(O:O,MATCH(Q7,P:P,0))</f>
        <v>#NUM!</v>
      </c>
      <c r="S7" s="42" t="str">
        <f t="shared" ref="S7:Y7" si="0">IFERROR(INDEX(C:C,MATCH($R7,$B:$B,0)),"")</f>
        <v/>
      </c>
      <c r="T7" s="43" t="str">
        <f t="shared" ref="T7" si="1">IFERROR(IF(INDEX(D:D,MATCH($R7,$B:$B,0))="balance",IF(AC7&lt;0,"OUT","IN"),INDEX(D:D,MATCH($R7,$B:$B,0))),"")</f>
        <v/>
      </c>
      <c r="U7" s="44" t="str">
        <f t="shared" si="0"/>
        <v/>
      </c>
      <c r="V7" s="45" t="str">
        <f t="shared" si="0"/>
        <v/>
      </c>
      <c r="W7" s="46" t="str">
        <f t="shared" si="0"/>
        <v/>
      </c>
      <c r="X7" s="47" t="str">
        <f t="shared" si="0"/>
        <v/>
      </c>
      <c r="Y7" s="47" t="str">
        <f t="shared" si="0"/>
        <v/>
      </c>
      <c r="Z7" s="48" t="str">
        <f>IF(V7="",S7,IFERROR(INDEX(J:J,MATCH($R7,$B:$B,0)),""))</f>
        <v/>
      </c>
      <c r="AA7" s="46" t="str">
        <f>IFERROR(INDEX(K:K,MATCH($R7,$B:$B,0)),"")</f>
        <v/>
      </c>
      <c r="AB7" s="49" t="str">
        <f>IFERROR(INDEX(L:L,MATCH($R7,$B:$B,0)),"")</f>
        <v/>
      </c>
      <c r="AC7" s="50" t="str">
        <f>IFERROR(VALUE(INDEX(M:M,MATCH($R7,$B:$B,0))),"")</f>
        <v/>
      </c>
    </row>
  </sheetData>
  <sheetProtection algorithmName="SHA-512" hashValue="0sCKzeaiDCtHkpimhlcSePzIEPefz3fX03d1uSY67ez8jl+GOxqmAnd9rqzdnaDupBFBE5kA0Q0vXClK1c6XXw==" saltValue="0mJQkzzxw4pq4ap/7awCYw==" spinCount="100000" sheet="1" objects="1" scenarios="1" formatCells="0" insertHyperlinks="0"/>
  <conditionalFormatting sqref="T6:T7">
    <cfRule type="expression" dxfId="0" priority="2">
      <formula>OR(T6="SELL",T6="out")</formula>
    </cfRule>
  </conditionalFormatting>
  <dataValidations disablePrompts="1" count="1">
    <dataValidation allowBlank="1" showInputMessage="1" showErrorMessage="1" prompt="Date entry should be the same with PC date format" sqref="T5" xr:uid="{19ED40C0-3DF8-474F-821D-D55068E7A193}"/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V 2 g h U W V m Q m W o A A A A + A A A A B I A H A B D b 2 5 m a W c v U G F j a 2 F n Z S 5 4 b W w g o h g A K K A U A A A A A A A A A A A A A A A A A A A A A A A A A A A A h Y 9 N D o I w G E S v Q r q n L e A P k o + y c C u J C d G 4 b W q F R i i G F s v d X H g k r y C J o u 5 c z u R N 8 u Z x u 0 M 2 N L V 3 l Z 1 R r U 5 R g C n y p B b t U e k y R b 0 9 + T H K G G y 5 O P N S e i O s T T I Y l a L K 2 k t C i H M O u w i 3 X U l C S g N y y D e F q G T D f a W N 5 V p I 9 F k d / 6 8 Q g / 1 L h o U 4 j v A 8 X s 3 w c h E A m W r I l f 4 i 4 W i M K Z C f E t Z 9 b f t O M q n 9 X Q F k i k D e L 9 g T U E s D B B Q A A g A I A F d o I V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X a C F R K I p H u A 4 A A A A R A A A A E w A c A E Z v c m 1 1 b G F z L 1 N l Y 3 R p b 2 4 x L m 0 g o h g A K K A U A A A A A A A A A A A A A A A A A A A A A A A A A A A A K 0 5 N L s n M z 1 M I h t C G 1 g B Q S w E C L Q A U A A I A C A B X a C F R Z W Z C Z a g A A A D 4 A A A A E g A A A A A A A A A A A A A A A A A A A A A A Q 2 9 u Z m l n L 1 B h Y 2 t h Z 2 U u e G 1 s U E s B A i 0 A F A A C A A g A V 2 g h U Q / K 6 a u k A A A A 6 Q A A A B M A A A A A A A A A A A A A A A A A 9 A A A A F t D b 2 5 0 Z W 5 0 X 1 R 5 c G V z X S 5 4 b W x Q S w E C L Q A U A A I A C A B X a C F R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4 s o Q l p R 3 E K I 8 T v L L 8 s N J Q A A A A A C A A A A A A A Q Z g A A A A E A A C A A A A B K E + I K i 6 L H y K 2 u R 7 g X 2 g 8 / y r + f R H 4 d f X S f U v Z 7 2 a C M 7 Q A A A A A O g A A A A A I A A C A A A A B 7 1 3 8 G 1 N Y h i d y w j i s 9 O a q 0 R c J 7 1 f I W z E r 1 p I l Z 9 F a M g l A A A A B x d 6 Q 6 D c a a N U L P 6 n 3 V d t O C K g L 4 e E Z K 8 8 h 4 E N e u H r M 0 J Y o v W o C o q Z P K s V w n j q t p x 5 B S 4 e X U h g P W X N c J r 4 r L G u e m p B j P 3 3 L l J O f 4 t S J E W 4 m I u U A A A A A o x N y A V f + D Z H o d j o P 9 1 Q o u U 2 D e C N B I R z 7 j L N s 5 B v L r e + h P 6 9 2 i L 7 Q z Q b R + W m O n E 0 x J I F x X 1 m x i T U L 8 U 2 R w x 9 D k < / D a t a M a s h u p > 
</file>

<file path=customXml/itemProps1.xml><?xml version="1.0" encoding="utf-8"?>
<ds:datastoreItem xmlns:ds="http://schemas.openxmlformats.org/officeDocument/2006/customXml" ds:itemID="{9F8DA9A2-854A-4FE8-ACF9-58F0E5F676A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USER GUIDE</vt:lpstr>
      <vt:lpstr>DATA</vt:lpstr>
      <vt:lpstr>RESULT</vt:lpstr>
    </vt:vector>
  </TitlesOfParts>
  <Company>rocketsheets.com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MetaTrader 4 Converter</dc:title>
  <dc:creator>AA Excel Spreadsheets</dc:creator>
  <cp:lastModifiedBy>USER</cp:lastModifiedBy>
  <dcterms:created xsi:type="dcterms:W3CDTF">2016-07-25T05:24:15Z</dcterms:created>
  <dcterms:modified xsi:type="dcterms:W3CDTF">2020-09-17T06:39:40Z</dcterms:modified>
</cp:coreProperties>
</file>